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200" windowHeight="8108"/>
  </bookViews>
  <sheets>
    <sheet name="报价表" sheetId="2" r:id="rId1"/>
  </sheets>
  <definedNames>
    <definedName name="_xlnm.Print_Titles" localSheetId="0">报价表!$1:$4</definedName>
  </definedNames>
  <calcPr calcId="124519"/>
</workbook>
</file>

<file path=xl/calcChain.xml><?xml version="1.0" encoding="utf-8"?>
<calcChain xmlns="http://schemas.openxmlformats.org/spreadsheetml/2006/main">
  <c r="F17" i="2"/>
  <c r="F15"/>
  <c r="E10"/>
  <c r="E11" l="1"/>
  <c r="G11" s="1"/>
  <c r="G10"/>
  <c r="E7"/>
  <c r="E6"/>
  <c r="G6" s="1"/>
  <c r="I18"/>
  <c r="I21"/>
  <c r="G20"/>
  <c r="G21" s="1"/>
  <c r="E17"/>
  <c r="G17" s="1"/>
  <c r="E16"/>
  <c r="G16" s="1"/>
  <c r="E15"/>
  <c r="G15" s="1"/>
  <c r="E14"/>
  <c r="G14" s="1"/>
  <c r="I12"/>
  <c r="I8"/>
  <c r="I24" l="1"/>
  <c r="G18"/>
  <c r="G12"/>
  <c r="G7"/>
  <c r="G8" s="1"/>
  <c r="G24" l="1"/>
</calcChain>
</file>

<file path=xl/sharedStrings.xml><?xml version="1.0" encoding="utf-8"?>
<sst xmlns="http://schemas.openxmlformats.org/spreadsheetml/2006/main" count="79" uniqueCount="62">
  <si>
    <t>序号</t>
  </si>
  <si>
    <t>名称及标段</t>
  </si>
  <si>
    <t>工作内容</t>
  </si>
  <si>
    <t>单位</t>
  </si>
  <si>
    <t>数量</t>
  </si>
  <si>
    <t>限价（元）</t>
  </si>
  <si>
    <t>报价（元）</t>
  </si>
  <si>
    <t>单价</t>
  </si>
  <si>
    <t>合价</t>
  </si>
  <si>
    <t>一</t>
  </si>
  <si>
    <t>罐体</t>
  </si>
  <si>
    <t>吨</t>
  </si>
  <si>
    <t>底座</t>
  </si>
  <si>
    <t>m2</t>
  </si>
  <si>
    <t>探伤</t>
  </si>
  <si>
    <t>张</t>
  </si>
  <si>
    <t>元</t>
  </si>
  <si>
    <t>小计</t>
    <phoneticPr fontId="1" type="noConversion"/>
  </si>
  <si>
    <t>二</t>
    <phoneticPr fontId="1" type="noConversion"/>
  </si>
  <si>
    <t>罐体底板</t>
  </si>
  <si>
    <t>总重量约613.9吨</t>
    <phoneticPr fontId="1" type="noConversion"/>
  </si>
  <si>
    <t>底座以及平台、栏杆、盘梯等铁构件除锈防腐</t>
    <phoneticPr fontId="1" type="noConversion"/>
  </si>
  <si>
    <t>三</t>
    <phoneticPr fontId="1" type="noConversion"/>
  </si>
  <si>
    <t>四</t>
    <phoneticPr fontId="1" type="noConversion"/>
  </si>
  <si>
    <t>1、一、二标段招标方提供：辅材（焊条、焊丝、氧气、乙炔）、起重设备（起重机、把杆、电动环链提升机）；住宿（10间带空调活动板房及床铺）；水电。</t>
    <phoneticPr fontId="1" type="noConversion"/>
  </si>
  <si>
    <t>一标段</t>
    <phoneticPr fontId="1" type="noConversion"/>
  </si>
  <si>
    <t>（8台酸罐制作安装）</t>
    <phoneticPr fontId="1" type="noConversion"/>
  </si>
  <si>
    <t>二标段</t>
    <phoneticPr fontId="1" type="noConversion"/>
  </si>
  <si>
    <t>三标段</t>
    <phoneticPr fontId="1" type="noConversion"/>
  </si>
  <si>
    <t>四标段</t>
    <phoneticPr fontId="1" type="noConversion"/>
  </si>
  <si>
    <t>（10台酸罐探伤）</t>
    <phoneticPr fontId="1" type="noConversion"/>
  </si>
  <si>
    <t>说
明</t>
    <phoneticPr fontId="1" type="noConversion"/>
  </si>
  <si>
    <t>合  计</t>
    <phoneticPr fontId="1" type="noConversion"/>
  </si>
  <si>
    <t>总重量约642.2吨，其中平台、栏杆、盘梯等铁构件约28.37吨。</t>
    <phoneticPr fontId="1" type="noConversion"/>
  </si>
  <si>
    <t xml:space="preserve">   一、二标段投标方提供：卷板机、剪板机、切割设备、电焊机及其他招标方未提供的辅材、机具等。</t>
    <phoneticPr fontId="1" type="noConversion"/>
  </si>
  <si>
    <t>2、三标段报价包含机械费以及高空作业等措施费。</t>
    <phoneticPr fontId="1" type="noConversion"/>
  </si>
  <si>
    <t>底座</t>
    <phoneticPr fontId="1" type="noConversion"/>
  </si>
  <si>
    <t>罐体</t>
    <phoneticPr fontId="1" type="noConversion"/>
  </si>
  <si>
    <t>1、罐体、顶盖、底板，以钢板为主；
2、平台、栏杆、盘梯主要为钢管、花纹板等；
3、罐体以法兰为界限，含第一片法兰。</t>
    <phoneticPr fontId="1" type="noConversion"/>
  </si>
  <si>
    <t>1、底座主要为工字钢。</t>
    <phoneticPr fontId="1" type="noConversion"/>
  </si>
  <si>
    <t>1、探伤；
2、拍片，提供底片等材料。
3、设备自行解决。
4、其他未尽事宜详见图纸。</t>
    <phoneticPr fontId="1" type="noConversion"/>
  </si>
  <si>
    <t>（2台酸罐、1台硫酸地下储槽制作安装）</t>
    <phoneticPr fontId="1" type="noConversion"/>
  </si>
  <si>
    <t>五</t>
    <phoneticPr fontId="1" type="noConversion"/>
  </si>
  <si>
    <t>五标段</t>
    <phoneticPr fontId="1" type="noConversion"/>
  </si>
  <si>
    <t>罐区附属安装</t>
    <phoneticPr fontId="1" type="noConversion"/>
  </si>
  <si>
    <t>安徽省2018清单
综合单价下浮10%</t>
    <phoneticPr fontId="1" type="noConversion"/>
  </si>
  <si>
    <t>罐区附属零星安装（电气、仪表、设备、管道等）</t>
    <phoneticPr fontId="1" type="noConversion"/>
  </si>
  <si>
    <t>1、安装及施工措施</t>
    <phoneticPr fontId="1" type="noConversion"/>
  </si>
  <si>
    <t>（10台酸罐、1台硫酸地下储槽防腐）</t>
    <phoneticPr fontId="1" type="noConversion"/>
  </si>
  <si>
    <t>1、防腐
2、防腐要求：
  1）第二遍底漆：环氧红丹防锈漆打底；
  2）中间漆：环氧云铁中间漆；
  3）喷三遍面漆：户外型氯化橡胶磁漆，干膜厚度0.15(白色)；
  4）漆膜干膜总厚度&gt;240μm.
3、工作内容：
  1）防腐刷油；
  2）甲供钢板底漆破损修复。
4、包含油漆及稀释剂；其他未尽事宜详见图纸。</t>
    <phoneticPr fontId="1" type="noConversion"/>
  </si>
  <si>
    <t>1、防腐
2、防腐要求：
  1）第二遍底漆：环氧红丹防锈漆打底；
  2）中间漆：环氧云铁中间漆；
  3）喷三遍面漆：户外型氯化橡胶磁漆，干膜厚度0.15(根据现场确定颜色)；
  4）漆膜干膜总厚度&gt;240μm.
3、工作内容：
  1）防腐刷油；
  2）甲供钢板底漆破损修复。
4、包含油漆及稀释剂；其他未尽事宜详见图纸。</t>
    <phoneticPr fontId="1" type="noConversion"/>
  </si>
  <si>
    <t>湖北宜昌和友硫酸仓储物流新建项目酸罐制作安装工程劳务分包报价表</t>
    <phoneticPr fontId="1" type="noConversion"/>
  </si>
  <si>
    <t>3、五标段：当劳务结算的单价高于与业主结算单价时，以与业主结单价作为下浮计算基数；</t>
    <phoneticPr fontId="1" type="noConversion"/>
  </si>
  <si>
    <t>4、一、二、三、四标段单价、总价报价均不得高于对应的最高限价；五标段报价不得低于最低下浮率。</t>
    <phoneticPr fontId="1" type="noConversion"/>
  </si>
  <si>
    <t>日      期：</t>
    <phoneticPr fontId="1" type="noConversion"/>
  </si>
  <si>
    <t>法定代表人：</t>
    <phoneticPr fontId="1" type="noConversion"/>
  </si>
  <si>
    <t>投  标  人：</t>
    <phoneticPr fontId="1" type="noConversion"/>
  </si>
  <si>
    <t>1、防腐
2、防腐要求：
  1）环氧煤沥青涂料两遍，
  2）干膜总厚度&gt;80μm。
3、工作内容：
  1）防腐刷油；
  2）甲供钢板底漆破损修复。
4、包含油漆及稀释剂；其他未尽事宜详见图纸。</t>
    <phoneticPr fontId="1" type="noConversion"/>
  </si>
  <si>
    <t>说 明</t>
    <phoneticPr fontId="1" type="noConversion"/>
  </si>
  <si>
    <t>1、制作、安装；
2、包含材料现场倒运；
3、包含灌水试验、脚手架租赁搭拆等；
4、包含平台、栏杆、盘梯制作安装（每座罐约2.837吨）；
5、罐体每座重量约为292.807吨；
6、其他未尽事宜详见图纸。</t>
    <phoneticPr fontId="1" type="noConversion"/>
  </si>
  <si>
    <t>1、制作、安装；
2、包含材料现场倒运；
3、免费制作安装铅板（每座罐约9吨），不计入总重量；
4、每座罐体的底座重量约为61.387吨；
5、其他未尽事宜详见图纸。</t>
    <phoneticPr fontId="1" type="noConversion"/>
  </si>
  <si>
    <t>1、制作、安装；
2、包含材料现场倒运；
3、包含灌水试验、脚手架租赁搭拆等；
4、包含平台、栏杆、盘梯制作安装（每座罐约2.837吨）；
5、罐体每座重量约为292.807吨；硫酸地下储槽约9.9吨；
6、其他未尽事宜详见图纸。</t>
    <phoneticPr fontId="1" type="noConversion"/>
  </si>
</sst>
</file>

<file path=xl/styles.xml><?xml version="1.0" encoding="utf-8"?>
<styleSheet xmlns="http://schemas.openxmlformats.org/spreadsheetml/2006/main">
  <numFmts count="1">
    <numFmt numFmtId="176" formatCode="0.00_ "/>
  </numFmts>
  <fonts count="7">
    <font>
      <sz val="11"/>
      <color theme="1"/>
      <name val="宋体"/>
      <charset val="134"/>
      <scheme val="minor"/>
    </font>
    <font>
      <sz val="9"/>
      <name val="宋体"/>
      <charset val="134"/>
      <scheme val="minor"/>
    </font>
    <font>
      <sz val="10"/>
      <color theme="1"/>
      <name val="宋体"/>
      <family val="3"/>
      <charset val="134"/>
      <scheme val="minor"/>
    </font>
    <font>
      <sz val="10"/>
      <name val="宋体"/>
      <family val="3"/>
      <charset val="134"/>
      <scheme val="minor"/>
    </font>
    <font>
      <sz val="12"/>
      <name val="宋体"/>
      <family val="3"/>
      <charset val="134"/>
      <scheme val="minor"/>
    </font>
    <font>
      <b/>
      <sz val="10"/>
      <color theme="1"/>
      <name val="宋体"/>
      <family val="3"/>
      <charset val="134"/>
      <scheme val="minor"/>
    </font>
    <font>
      <b/>
      <sz val="15"/>
      <color theme="1"/>
      <name val="宋体"/>
      <family val="3"/>
      <charset val="134"/>
      <scheme val="minor"/>
    </font>
  </fonts>
  <fills count="3">
    <fill>
      <patternFill patternType="none"/>
    </fill>
    <fill>
      <patternFill patternType="gray125"/>
    </fill>
    <fill>
      <patternFill patternType="solid">
        <fgColor theme="8"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lignment vertical="center"/>
    </xf>
    <xf numFmtId="0" fontId="2" fillId="2" borderId="1" xfId="0" applyFont="1" applyFill="1" applyBorder="1">
      <alignment vertical="center"/>
    </xf>
    <xf numFmtId="0" fontId="2" fillId="2" borderId="1" xfId="0" applyFont="1" applyFill="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Fill="1" applyBorder="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lignment vertical="center"/>
    </xf>
    <xf numFmtId="176" fontId="2" fillId="2" borderId="1" xfId="0" applyNumberFormat="1" applyFont="1" applyFill="1" applyBorder="1">
      <alignment vertical="center"/>
    </xf>
    <xf numFmtId="176" fontId="2"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Border="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5" fillId="0" borderId="1"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Border="1" applyAlignment="1">
      <alignment horizontal="center" vertical="center" wrapText="1"/>
    </xf>
    <xf numFmtId="0" fontId="6"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2"/>
  <sheetViews>
    <sheetView tabSelected="1" zoomScale="85" zoomScaleNormal="85" workbookViewId="0">
      <pane ySplit="4" topLeftCell="A23" activePane="bottomLeft" state="frozen"/>
      <selection pane="bottomLeft" activeCell="C10" sqref="C10"/>
    </sheetView>
  </sheetViews>
  <sheetFormatPr defaultColWidth="9" defaultRowHeight="13.5"/>
  <cols>
    <col min="1" max="1" width="4.53125" customWidth="1"/>
    <col min="2" max="2" width="16.73046875" style="13" customWidth="1"/>
    <col min="3" max="3" width="48.33203125" customWidth="1"/>
    <col min="4" max="4" width="4.33203125" style="1" customWidth="1"/>
    <col min="5" max="5" width="6.19921875" customWidth="1"/>
    <col min="6" max="6" width="8.06640625" customWidth="1"/>
    <col min="7" max="7" width="14" customWidth="1"/>
    <col min="8" max="8" width="7.46484375" customWidth="1"/>
    <col min="9" max="9" width="9.6640625" customWidth="1"/>
    <col min="10" max="10" width="20.19921875" customWidth="1"/>
  </cols>
  <sheetData>
    <row r="1" spans="1:10" ht="33.4" customHeight="1">
      <c r="A1" s="33" t="s">
        <v>51</v>
      </c>
      <c r="B1" s="33"/>
      <c r="C1" s="33"/>
      <c r="D1" s="33"/>
      <c r="E1" s="33"/>
      <c r="F1" s="33"/>
      <c r="G1" s="33"/>
      <c r="H1" s="33"/>
      <c r="I1" s="33"/>
      <c r="J1" s="33"/>
    </row>
    <row r="2" spans="1:10" ht="15.75" customHeight="1"/>
    <row r="3" spans="1:10" s="2" customFormat="1" ht="26.75" customHeight="1">
      <c r="A3" s="34" t="s">
        <v>0</v>
      </c>
      <c r="B3" s="35" t="s">
        <v>1</v>
      </c>
      <c r="C3" s="36" t="s">
        <v>2</v>
      </c>
      <c r="D3" s="34" t="s">
        <v>3</v>
      </c>
      <c r="E3" s="34" t="s">
        <v>4</v>
      </c>
      <c r="F3" s="34" t="s">
        <v>5</v>
      </c>
      <c r="G3" s="34"/>
      <c r="H3" s="34" t="s">
        <v>6</v>
      </c>
      <c r="I3" s="34"/>
      <c r="J3" s="34" t="s">
        <v>58</v>
      </c>
    </row>
    <row r="4" spans="1:10" s="2" customFormat="1" ht="26.75" customHeight="1">
      <c r="A4" s="34"/>
      <c r="B4" s="35"/>
      <c r="C4" s="37"/>
      <c r="D4" s="34"/>
      <c r="E4" s="34"/>
      <c r="F4" s="24" t="s">
        <v>7</v>
      </c>
      <c r="G4" s="24" t="s">
        <v>8</v>
      </c>
      <c r="H4" s="24" t="s">
        <v>7</v>
      </c>
      <c r="I4" s="24" t="s">
        <v>8</v>
      </c>
      <c r="J4" s="34"/>
    </row>
    <row r="5" spans="1:10" s="4" customFormat="1" ht="32" customHeight="1">
      <c r="A5" s="5" t="s">
        <v>9</v>
      </c>
      <c r="B5" s="10" t="s">
        <v>25</v>
      </c>
      <c r="C5" s="5" t="s">
        <v>26</v>
      </c>
      <c r="D5" s="6"/>
      <c r="E5" s="5"/>
      <c r="F5" s="5"/>
      <c r="G5" s="5"/>
      <c r="H5" s="5"/>
      <c r="I5" s="5"/>
      <c r="J5" s="5"/>
    </row>
    <row r="6" spans="1:10" s="4" customFormat="1" ht="88.9" customHeight="1">
      <c r="A6" s="7">
        <v>1</v>
      </c>
      <c r="B6" s="14" t="s">
        <v>37</v>
      </c>
      <c r="C6" s="8" t="s">
        <v>59</v>
      </c>
      <c r="D6" s="3" t="s">
        <v>11</v>
      </c>
      <c r="E6" s="7">
        <f>8*(292.807+2.837)</f>
        <v>2365.152</v>
      </c>
      <c r="F6" s="9">
        <v>1300</v>
      </c>
      <c r="G6" s="16">
        <f>F6*E6</f>
        <v>3074697.6</v>
      </c>
      <c r="H6" s="7"/>
      <c r="I6" s="7"/>
      <c r="J6" s="8" t="s">
        <v>38</v>
      </c>
    </row>
    <row r="7" spans="1:10" s="4" customFormat="1" ht="74.349999999999994" customHeight="1">
      <c r="A7" s="7">
        <v>2</v>
      </c>
      <c r="B7" s="14" t="s">
        <v>36</v>
      </c>
      <c r="C7" s="8" t="s">
        <v>60</v>
      </c>
      <c r="D7" s="3" t="s">
        <v>11</v>
      </c>
      <c r="E7" s="7">
        <f>8*(61.387)</f>
        <v>491.096</v>
      </c>
      <c r="F7" s="9">
        <v>1000</v>
      </c>
      <c r="G7" s="16">
        <f>F7*E7</f>
        <v>491096</v>
      </c>
      <c r="H7" s="7"/>
      <c r="I7" s="7"/>
      <c r="J7" s="8" t="s">
        <v>39</v>
      </c>
    </row>
    <row r="8" spans="1:10" s="4" customFormat="1" ht="32" customHeight="1">
      <c r="A8" s="7"/>
      <c r="B8" s="11" t="s">
        <v>17</v>
      </c>
      <c r="C8" s="8"/>
      <c r="D8" s="3"/>
      <c r="E8" s="7"/>
      <c r="F8" s="9"/>
      <c r="G8" s="16">
        <f>G7+G6</f>
        <v>3565793.6</v>
      </c>
      <c r="H8" s="7"/>
      <c r="I8" s="7">
        <f>I7+I6</f>
        <v>0</v>
      </c>
      <c r="J8" s="8"/>
    </row>
    <row r="9" spans="1:10" s="4" customFormat="1" ht="32" customHeight="1">
      <c r="A9" s="5" t="s">
        <v>18</v>
      </c>
      <c r="B9" s="10" t="s">
        <v>27</v>
      </c>
      <c r="C9" s="5" t="s">
        <v>41</v>
      </c>
      <c r="D9" s="6"/>
      <c r="E9" s="5"/>
      <c r="F9" s="5"/>
      <c r="G9" s="17"/>
      <c r="H9" s="5"/>
      <c r="I9" s="5"/>
      <c r="J9" s="5"/>
    </row>
    <row r="10" spans="1:10" s="4" customFormat="1" ht="85.9" customHeight="1">
      <c r="A10" s="7">
        <v>1</v>
      </c>
      <c r="B10" s="14" t="s">
        <v>37</v>
      </c>
      <c r="C10" s="8" t="s">
        <v>61</v>
      </c>
      <c r="D10" s="3" t="s">
        <v>11</v>
      </c>
      <c r="E10" s="7">
        <f>2*(292.807+2.837)+9.9</f>
        <v>601.18799999999999</v>
      </c>
      <c r="F10" s="9">
        <v>1300</v>
      </c>
      <c r="G10" s="16">
        <f>F10*E10</f>
        <v>781544.4</v>
      </c>
      <c r="H10" s="7"/>
      <c r="I10" s="7"/>
      <c r="J10" s="8" t="s">
        <v>38</v>
      </c>
    </row>
    <row r="11" spans="1:10" s="4" customFormat="1" ht="76.5" customHeight="1">
      <c r="A11" s="7">
        <v>2</v>
      </c>
      <c r="B11" s="14" t="s">
        <v>36</v>
      </c>
      <c r="C11" s="8" t="s">
        <v>60</v>
      </c>
      <c r="D11" s="3" t="s">
        <v>11</v>
      </c>
      <c r="E11" s="7">
        <f>2*(61.387)</f>
        <v>122.774</v>
      </c>
      <c r="F11" s="9">
        <v>1000</v>
      </c>
      <c r="G11" s="16">
        <f>F11*E11</f>
        <v>122774</v>
      </c>
      <c r="H11" s="7"/>
      <c r="I11" s="7"/>
      <c r="J11" s="8" t="s">
        <v>39</v>
      </c>
    </row>
    <row r="12" spans="1:10" s="4" customFormat="1" ht="32" customHeight="1">
      <c r="A12" s="7"/>
      <c r="B12" s="11" t="s">
        <v>17</v>
      </c>
      <c r="C12" s="8"/>
      <c r="D12" s="3"/>
      <c r="E12" s="7"/>
      <c r="F12" s="9"/>
      <c r="G12" s="16">
        <f>G11+G10</f>
        <v>904318.4</v>
      </c>
      <c r="H12" s="7"/>
      <c r="I12" s="7">
        <f>I11+I10</f>
        <v>0</v>
      </c>
      <c r="J12" s="8"/>
    </row>
    <row r="13" spans="1:10" s="4" customFormat="1" ht="32" customHeight="1">
      <c r="A13" s="5" t="s">
        <v>22</v>
      </c>
      <c r="B13" s="10" t="s">
        <v>28</v>
      </c>
      <c r="C13" s="5" t="s">
        <v>48</v>
      </c>
      <c r="D13" s="6"/>
      <c r="E13" s="5"/>
      <c r="F13" s="5"/>
      <c r="G13" s="17"/>
      <c r="H13" s="5"/>
      <c r="I13" s="5"/>
      <c r="J13" s="5"/>
    </row>
    <row r="14" spans="1:10" s="4" customFormat="1" ht="155.25" customHeight="1">
      <c r="A14" s="7">
        <v>1</v>
      </c>
      <c r="B14" s="11" t="s">
        <v>10</v>
      </c>
      <c r="C14" s="8" t="s">
        <v>49</v>
      </c>
      <c r="D14" s="3" t="s">
        <v>13</v>
      </c>
      <c r="E14" s="7">
        <f>2100*10</f>
        <v>21000</v>
      </c>
      <c r="F14" s="9">
        <v>34</v>
      </c>
      <c r="G14" s="16">
        <f>F14*E14</f>
        <v>714000</v>
      </c>
      <c r="H14" s="7"/>
      <c r="I14" s="7"/>
      <c r="J14" s="8"/>
    </row>
    <row r="15" spans="1:10" s="4" customFormat="1" ht="114" customHeight="1">
      <c r="A15" s="7">
        <v>2</v>
      </c>
      <c r="B15" s="11" t="s">
        <v>19</v>
      </c>
      <c r="C15" s="8" t="s">
        <v>57</v>
      </c>
      <c r="D15" s="3" t="s">
        <v>13</v>
      </c>
      <c r="E15" s="7">
        <f>448*10</f>
        <v>4480</v>
      </c>
      <c r="F15" s="9">
        <f>21</f>
        <v>21</v>
      </c>
      <c r="G15" s="16">
        <f t="shared" ref="G15:G16" si="0">F15*E15</f>
        <v>94080</v>
      </c>
      <c r="H15" s="7"/>
      <c r="I15" s="7"/>
      <c r="J15" s="8"/>
    </row>
    <row r="16" spans="1:10" s="4" customFormat="1" ht="150.85" customHeight="1">
      <c r="A16" s="7">
        <v>3</v>
      </c>
      <c r="B16" s="11" t="s">
        <v>21</v>
      </c>
      <c r="C16" s="8" t="s">
        <v>50</v>
      </c>
      <c r="D16" s="3" t="s">
        <v>13</v>
      </c>
      <c r="E16" s="7">
        <f>10*(61.387+2.837)*25</f>
        <v>16056</v>
      </c>
      <c r="F16" s="9">
        <v>34</v>
      </c>
      <c r="G16" s="16">
        <f t="shared" si="0"/>
        <v>545904</v>
      </c>
      <c r="H16" s="7"/>
      <c r="I16" s="7"/>
      <c r="J16" s="8" t="s">
        <v>33</v>
      </c>
    </row>
    <row r="17" spans="1:10" s="4" customFormat="1" ht="114.75" customHeight="1">
      <c r="A17" s="7">
        <v>4</v>
      </c>
      <c r="B17" s="11" t="s">
        <v>12</v>
      </c>
      <c r="C17" s="8" t="s">
        <v>57</v>
      </c>
      <c r="D17" s="3" t="s">
        <v>13</v>
      </c>
      <c r="E17" s="7">
        <f>10*61.387*25</f>
        <v>15346.75</v>
      </c>
      <c r="F17" s="9">
        <f>21</f>
        <v>21</v>
      </c>
      <c r="G17" s="16">
        <f>F17*E17</f>
        <v>322281.75</v>
      </c>
      <c r="H17" s="7"/>
      <c r="I17" s="7"/>
      <c r="J17" s="8" t="s">
        <v>20</v>
      </c>
    </row>
    <row r="18" spans="1:10" s="4" customFormat="1" ht="32" customHeight="1">
      <c r="A18" s="7"/>
      <c r="B18" s="11" t="s">
        <v>17</v>
      </c>
      <c r="C18" s="8"/>
      <c r="D18" s="3"/>
      <c r="E18" s="7"/>
      <c r="F18" s="9"/>
      <c r="G18" s="16">
        <f>SUM(G14:G17)</f>
        <v>1676265.75</v>
      </c>
      <c r="H18" s="7"/>
      <c r="I18" s="7">
        <f>SUM(I14:I17)</f>
        <v>0</v>
      </c>
      <c r="J18" s="8"/>
    </row>
    <row r="19" spans="1:10" s="4" customFormat="1" ht="32" customHeight="1">
      <c r="A19" s="5" t="s">
        <v>23</v>
      </c>
      <c r="B19" s="10" t="s">
        <v>29</v>
      </c>
      <c r="C19" s="5" t="s">
        <v>30</v>
      </c>
      <c r="D19" s="6"/>
      <c r="E19" s="5"/>
      <c r="F19" s="5"/>
      <c r="G19" s="17"/>
      <c r="H19" s="5"/>
      <c r="I19" s="5"/>
      <c r="J19" s="5"/>
    </row>
    <row r="20" spans="1:10" s="4" customFormat="1" ht="60.85" customHeight="1">
      <c r="A20" s="7">
        <v>1</v>
      </c>
      <c r="B20" s="11" t="s">
        <v>14</v>
      </c>
      <c r="C20" s="8" t="s">
        <v>40</v>
      </c>
      <c r="D20" s="3" t="s">
        <v>15</v>
      </c>
      <c r="E20" s="7">
        <v>40000</v>
      </c>
      <c r="F20" s="9">
        <v>27</v>
      </c>
      <c r="G20" s="16">
        <f t="shared" ref="G20" si="1">F20*E20</f>
        <v>1080000</v>
      </c>
      <c r="H20" s="7"/>
      <c r="I20" s="7"/>
      <c r="J20" s="7"/>
    </row>
    <row r="21" spans="1:10" s="4" customFormat="1" ht="32" customHeight="1">
      <c r="A21" s="7"/>
      <c r="B21" s="11" t="s">
        <v>17</v>
      </c>
      <c r="C21" s="8"/>
      <c r="D21" s="3"/>
      <c r="E21" s="7"/>
      <c r="F21" s="9"/>
      <c r="G21" s="16">
        <f>G20</f>
        <v>1080000</v>
      </c>
      <c r="H21" s="7"/>
      <c r="I21" s="7">
        <f>I20</f>
        <v>0</v>
      </c>
      <c r="J21" s="8"/>
    </row>
    <row r="22" spans="1:10" s="4" customFormat="1" ht="32" customHeight="1">
      <c r="A22" s="5" t="s">
        <v>42</v>
      </c>
      <c r="B22" s="10" t="s">
        <v>43</v>
      </c>
      <c r="C22" s="5" t="s">
        <v>44</v>
      </c>
      <c r="D22" s="6"/>
      <c r="E22" s="5"/>
      <c r="F22" s="5"/>
      <c r="G22" s="17"/>
      <c r="H22" s="5"/>
      <c r="I22" s="5"/>
      <c r="J22" s="5"/>
    </row>
    <row r="23" spans="1:10" s="4" customFormat="1" ht="42" customHeight="1">
      <c r="A23" s="7">
        <v>1</v>
      </c>
      <c r="B23" s="19" t="s">
        <v>46</v>
      </c>
      <c r="C23" s="8" t="s">
        <v>47</v>
      </c>
      <c r="D23" s="15"/>
      <c r="E23" s="7"/>
      <c r="F23" s="29" t="s">
        <v>45</v>
      </c>
      <c r="G23" s="30"/>
      <c r="H23" s="31"/>
      <c r="I23" s="30"/>
      <c r="J23" s="7"/>
    </row>
    <row r="24" spans="1:10" s="4" customFormat="1" ht="32" customHeight="1">
      <c r="A24" s="5"/>
      <c r="B24" s="10" t="s">
        <v>32</v>
      </c>
      <c r="C24" s="6"/>
      <c r="D24" s="6" t="s">
        <v>16</v>
      </c>
      <c r="E24" s="5"/>
      <c r="F24" s="6"/>
      <c r="G24" s="18">
        <f>G21+G18+G12+G8</f>
        <v>7226377.75</v>
      </c>
      <c r="H24" s="6"/>
      <c r="I24" s="6">
        <f>I21+I18+I12+I8</f>
        <v>0</v>
      </c>
      <c r="J24" s="5"/>
    </row>
    <row r="25" spans="1:10" s="4" customFormat="1" ht="32" customHeight="1">
      <c r="A25" s="32" t="s">
        <v>31</v>
      </c>
      <c r="B25" s="28" t="s">
        <v>24</v>
      </c>
      <c r="C25" s="28"/>
      <c r="D25" s="28"/>
      <c r="E25" s="28"/>
      <c r="F25" s="28"/>
      <c r="G25" s="28"/>
      <c r="H25" s="28"/>
      <c r="I25" s="28"/>
      <c r="J25" s="28"/>
    </row>
    <row r="26" spans="1:10" s="4" customFormat="1" ht="32" customHeight="1">
      <c r="A26" s="32"/>
      <c r="B26" s="28" t="s">
        <v>34</v>
      </c>
      <c r="C26" s="28"/>
      <c r="D26" s="28"/>
      <c r="E26" s="28"/>
      <c r="F26" s="28"/>
      <c r="G26" s="28"/>
      <c r="H26" s="28"/>
      <c r="I26" s="28"/>
      <c r="J26" s="28"/>
    </row>
    <row r="27" spans="1:10" s="4" customFormat="1" ht="32" customHeight="1">
      <c r="A27" s="32"/>
      <c r="B27" s="27" t="s">
        <v>35</v>
      </c>
      <c r="C27" s="27"/>
      <c r="D27" s="27"/>
      <c r="E27" s="27"/>
      <c r="F27" s="27"/>
      <c r="G27" s="27"/>
      <c r="H27" s="27"/>
      <c r="I27" s="27"/>
      <c r="J27" s="27"/>
    </row>
    <row r="28" spans="1:10" s="4" customFormat="1" ht="32" customHeight="1">
      <c r="A28" s="32"/>
      <c r="B28" s="27" t="s">
        <v>52</v>
      </c>
      <c r="C28" s="27"/>
      <c r="D28" s="27"/>
      <c r="E28" s="27"/>
      <c r="F28" s="27"/>
      <c r="G28" s="27"/>
      <c r="H28" s="27"/>
      <c r="I28" s="27"/>
      <c r="J28" s="27"/>
    </row>
    <row r="29" spans="1:10" s="4" customFormat="1" ht="32" customHeight="1">
      <c r="A29" s="32"/>
      <c r="B29" s="27" t="s">
        <v>53</v>
      </c>
      <c r="C29" s="27"/>
      <c r="D29" s="27"/>
      <c r="E29" s="27"/>
      <c r="F29" s="27"/>
      <c r="G29" s="27"/>
      <c r="H29" s="27"/>
      <c r="I29" s="27"/>
      <c r="J29" s="27"/>
    </row>
    <row r="30" spans="1:10" s="20" customFormat="1" ht="25.9" customHeight="1">
      <c r="B30" s="21"/>
      <c r="C30" s="21"/>
      <c r="D30" s="21"/>
      <c r="E30" s="21"/>
      <c r="F30" s="21"/>
      <c r="G30" s="21"/>
      <c r="H30" s="21"/>
      <c r="I30" s="21"/>
      <c r="J30" s="21"/>
    </row>
    <row r="31" spans="1:10" s="20" customFormat="1" ht="35.35" customHeight="1">
      <c r="B31" s="21"/>
      <c r="C31" s="21"/>
      <c r="D31" s="21"/>
      <c r="E31" s="21"/>
      <c r="F31" s="21"/>
      <c r="G31" s="21"/>
      <c r="H31" s="26" t="s">
        <v>56</v>
      </c>
      <c r="I31" s="26"/>
      <c r="J31" s="22"/>
    </row>
    <row r="32" spans="1:10" s="20" customFormat="1" ht="35.35" customHeight="1">
      <c r="B32" s="21"/>
      <c r="C32" s="21"/>
      <c r="D32" s="21"/>
      <c r="E32" s="21"/>
      <c r="F32" s="21"/>
      <c r="G32" s="21"/>
      <c r="H32" s="26" t="s">
        <v>55</v>
      </c>
      <c r="I32" s="26"/>
      <c r="J32" s="23"/>
    </row>
    <row r="33" spans="2:10" s="20" customFormat="1" ht="35.35" customHeight="1">
      <c r="B33" s="21"/>
      <c r="C33" s="21"/>
      <c r="D33" s="21"/>
      <c r="E33" s="21"/>
      <c r="F33" s="21"/>
      <c r="G33" s="21"/>
      <c r="H33" s="26" t="s">
        <v>54</v>
      </c>
      <c r="I33" s="26"/>
      <c r="J33" s="23"/>
    </row>
    <row r="34" spans="2:10" s="20" customFormat="1" ht="25.9" customHeight="1">
      <c r="B34" s="21"/>
      <c r="C34" s="21"/>
      <c r="D34" s="21"/>
      <c r="E34" s="21"/>
      <c r="F34" s="21"/>
      <c r="G34" s="21"/>
      <c r="H34" s="21"/>
      <c r="I34" s="21"/>
      <c r="J34" s="21"/>
    </row>
    <row r="35" spans="2:10" s="20" customFormat="1" ht="25.9" customHeight="1">
      <c r="B35" s="25"/>
      <c r="C35" s="25"/>
      <c r="D35" s="25"/>
      <c r="E35" s="25"/>
      <c r="F35" s="25"/>
      <c r="G35" s="25"/>
      <c r="H35" s="25"/>
      <c r="I35" s="25"/>
      <c r="J35" s="25"/>
    </row>
    <row r="36" spans="2:10" s="4" customFormat="1" ht="12.75">
      <c r="B36" s="12"/>
      <c r="D36" s="2"/>
    </row>
    <row r="37" spans="2:10" s="4" customFormat="1" ht="12.75">
      <c r="B37" s="12"/>
      <c r="D37" s="2"/>
    </row>
    <row r="38" spans="2:10" s="4" customFormat="1" ht="12.75">
      <c r="B38" s="12"/>
      <c r="D38" s="2"/>
    </row>
    <row r="39" spans="2:10" s="4" customFormat="1" ht="12.75">
      <c r="B39" s="12"/>
      <c r="D39" s="2"/>
    </row>
    <row r="40" spans="2:10" s="4" customFormat="1" ht="12.75">
      <c r="B40" s="12"/>
      <c r="D40" s="2"/>
    </row>
    <row r="41" spans="2:10" s="4" customFormat="1" ht="12.75">
      <c r="B41" s="12"/>
      <c r="D41" s="2"/>
    </row>
    <row r="42" spans="2:10" s="4" customFormat="1" ht="12.75">
      <c r="B42" s="12"/>
      <c r="D42" s="2"/>
    </row>
    <row r="43" spans="2:10" s="4" customFormat="1" ht="12.75">
      <c r="B43" s="12"/>
      <c r="D43" s="2"/>
    </row>
    <row r="44" spans="2:10" s="4" customFormat="1" ht="12.75">
      <c r="B44" s="12"/>
      <c r="D44" s="2"/>
    </row>
    <row r="45" spans="2:10" s="4" customFormat="1" ht="12.75">
      <c r="B45" s="12"/>
      <c r="D45" s="2"/>
    </row>
    <row r="46" spans="2:10" s="4" customFormat="1" ht="12.75">
      <c r="B46" s="12"/>
      <c r="D46" s="2"/>
    </row>
    <row r="47" spans="2:10" s="4" customFormat="1" ht="12.75">
      <c r="B47" s="12"/>
      <c r="D47" s="2"/>
    </row>
    <row r="48" spans="2:10" s="4" customFormat="1" ht="12.75">
      <c r="B48" s="12"/>
      <c r="D48" s="2"/>
    </row>
    <row r="49" spans="2:4" s="4" customFormat="1" ht="12.75">
      <c r="B49" s="12"/>
      <c r="D49" s="2"/>
    </row>
    <row r="50" spans="2:4" s="4" customFormat="1" ht="12.75">
      <c r="B50" s="12"/>
      <c r="D50" s="2"/>
    </row>
    <row r="51" spans="2:4" s="4" customFormat="1" ht="12.75">
      <c r="B51" s="12"/>
      <c r="D51" s="2"/>
    </row>
    <row r="52" spans="2:4" s="4" customFormat="1" ht="12.75">
      <c r="B52" s="12"/>
      <c r="D52" s="2"/>
    </row>
  </sheetData>
  <mergeCells count="21">
    <mergeCell ref="A25:A29"/>
    <mergeCell ref="A1:J1"/>
    <mergeCell ref="F3:G3"/>
    <mergeCell ref="H3:I3"/>
    <mergeCell ref="A3:A4"/>
    <mergeCell ref="B3:B4"/>
    <mergeCell ref="C3:C4"/>
    <mergeCell ref="D3:D4"/>
    <mergeCell ref="E3:E4"/>
    <mergeCell ref="J3:J4"/>
    <mergeCell ref="B27:J27"/>
    <mergeCell ref="B25:J25"/>
    <mergeCell ref="B26:J26"/>
    <mergeCell ref="F23:G23"/>
    <mergeCell ref="H23:I23"/>
    <mergeCell ref="B35:J35"/>
    <mergeCell ref="H31:I31"/>
    <mergeCell ref="H32:I32"/>
    <mergeCell ref="H33:I33"/>
    <mergeCell ref="B28:J28"/>
    <mergeCell ref="B29:J29"/>
  </mergeCells>
  <phoneticPr fontId="1" type="noConversion"/>
  <printOptions horizontalCentered="1"/>
  <pageMargins left="0.27559055118110237" right="0.31496062992125984" top="0.43307086614173229" bottom="0.43307086614173229" header="0.31496062992125984" footer="0.15748031496062992"/>
  <pageSetup paperSize="9" orientation="landscape" horizontalDpi="200" verticalDpi="300" r:id="rId1"/>
  <headerFooter>
    <oddFooter>&amp;C&amp;9第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报价表</vt:lpstr>
      <vt:lpstr>报价表!Print_Titles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apple</cp:lastModifiedBy>
  <cp:lastPrinted>2023-02-24T01:21:34Z</cp:lastPrinted>
  <dcterms:created xsi:type="dcterms:W3CDTF">2006-09-13T11:21:00Z</dcterms:created>
  <dcterms:modified xsi:type="dcterms:W3CDTF">2023-02-24T06:07:20Z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A873351EA44B4D7E960B0716C0E8A6E2</vt:lpwstr>
  </property>
  <property fmtid="{D5CDD505-2E9C-101B-9397-08002B2CF9AE}" pid="3" name="KSOProductBuildVer">
    <vt:lpwstr>2052-11.1.0.11294</vt:lpwstr>
  </property>
</Properties>
</file>